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activeTab="1"/>
  </bookViews>
  <sheets>
    <sheet name="Расчеты по статьям" sheetId="7" r:id="rId1"/>
    <sheet name="Смета" sheetId="6" r:id="rId2"/>
  </sheets>
  <calcPr calcId="124519"/>
</workbook>
</file>

<file path=xl/calcChain.xml><?xml version="1.0" encoding="utf-8"?>
<calcChain xmlns="http://schemas.openxmlformats.org/spreadsheetml/2006/main">
  <c r="G13" i="7"/>
  <c r="E54" i="6" l="1"/>
  <c r="C61" s="1"/>
  <c r="C63" s="1"/>
  <c r="C65" s="1"/>
  <c r="G5" i="7"/>
  <c r="G24" l="1"/>
  <c r="G20" l="1"/>
  <c r="G19"/>
  <c r="G18"/>
  <c r="C17"/>
  <c r="E16"/>
  <c r="G16" s="1"/>
  <c r="G15"/>
  <c r="G9"/>
  <c r="D54" i="6"/>
  <c r="E16"/>
  <c r="D16"/>
  <c r="G17" i="7" l="1"/>
  <c r="C16" i="6"/>
  <c r="C54" l="1"/>
</calcChain>
</file>

<file path=xl/sharedStrings.xml><?xml version="1.0" encoding="utf-8"?>
<sst xmlns="http://schemas.openxmlformats.org/spreadsheetml/2006/main" count="97" uniqueCount="84">
  <si>
    <t>Услуги банка</t>
  </si>
  <si>
    <t>Вывоз мусора</t>
  </si>
  <si>
    <t>Содержание домов сторожей</t>
  </si>
  <si>
    <t>Содержание электрохозяйства</t>
  </si>
  <si>
    <t>Непредвиденные расходы</t>
  </si>
  <si>
    <t>ПРИХОД</t>
  </si>
  <si>
    <t>РАСХОД</t>
  </si>
  <si>
    <t>Наименование показателя</t>
  </si>
  <si>
    <t>Необхоимая сумма для текущего содержания общества</t>
  </si>
  <si>
    <t>Прочие поступления</t>
  </si>
  <si>
    <t>Кол-во соток в обществе</t>
  </si>
  <si>
    <t>Членский взнос с 1сотки</t>
  </si>
  <si>
    <t>Членские взносы текущего года</t>
  </si>
  <si>
    <t>Оплата членских взносов:</t>
  </si>
  <si>
    <t xml:space="preserve">при оплате до 15 мая тариф ЧВ </t>
  </si>
  <si>
    <t>при оплате с 01 октября до 31декабря тариф ЧВ</t>
  </si>
  <si>
    <t xml:space="preserve">при оплате с 16 мая до 15 июля тариф ЧВ </t>
  </si>
  <si>
    <t xml:space="preserve">при оплате с 16 июля до 30 сентября тариф ЧВ </t>
  </si>
  <si>
    <t xml:space="preserve">при оплате после 01 января 2018г тариф ЧВ </t>
  </si>
  <si>
    <t>Сумма (руб.)</t>
  </si>
  <si>
    <t>Членские взносы 2018 г.</t>
  </si>
  <si>
    <t>Вступительные взносы 2018 г.</t>
  </si>
  <si>
    <t>Долги прошлых лет.</t>
  </si>
  <si>
    <t>Доход от сдачи в аренду помещений под магазины</t>
  </si>
  <si>
    <t>Фонд оплаты труда с начислением страховых взносов</t>
  </si>
  <si>
    <t>Материалы и инвентарь</t>
  </si>
  <si>
    <t xml:space="preserve">Ремонт и содержание водоводов поливной и питьевой воды </t>
  </si>
  <si>
    <t>Чистка снега</t>
  </si>
  <si>
    <t>Проведение собраний</t>
  </si>
  <si>
    <t>Затраты на ремонт, ТО и содержание трактора</t>
  </si>
  <si>
    <t>Транспортные расходы</t>
  </si>
  <si>
    <t>Оплата сотовой связи</t>
  </si>
  <si>
    <t>Затраты на содержание системы учета "Матрица"</t>
  </si>
  <si>
    <t>Затраты на содержание шлагбаумов</t>
  </si>
  <si>
    <t>Канцелярские товары, расходные материалы для орг. техники</t>
  </si>
  <si>
    <t>Оплата обновления бухгалтерской программы</t>
  </si>
  <si>
    <t>Оплата юридических услуг</t>
  </si>
  <si>
    <t>Смета 2017 г.</t>
  </si>
  <si>
    <t>Факт 2017 г.</t>
  </si>
  <si>
    <t>Смета 2018г.</t>
  </si>
  <si>
    <t>ИТОГО</t>
  </si>
  <si>
    <t>Прочее:</t>
  </si>
  <si>
    <t>Оплата питьевой воды</t>
  </si>
  <si>
    <t>Вывески, стенды, ремонт ворот</t>
  </si>
  <si>
    <t>Объявления в газете о найме сторожей</t>
  </si>
  <si>
    <t>Возврат займа ИП Киселеву</t>
  </si>
  <si>
    <t>Питьевая вода</t>
  </si>
  <si>
    <t>Чистка снега зимующими</t>
  </si>
  <si>
    <t>Исполнительные листы по выигранным судам</t>
  </si>
  <si>
    <t>Чистка снега другие СНТ</t>
  </si>
  <si>
    <t>Подключение питьевой воды</t>
  </si>
  <si>
    <t>Оплата вывоза мусора (596 уч.)</t>
  </si>
  <si>
    <t>Налоги с СНТ за 2016 год</t>
  </si>
  <si>
    <t>Пени за налоги 2016,2017 гг.</t>
  </si>
  <si>
    <t>Затраты на реконструкцию питьевого водоснабжения</t>
  </si>
  <si>
    <t>Оплата по исполнительным листам</t>
  </si>
  <si>
    <t>Техническая поддержка Новосибирск энергосбыт</t>
  </si>
  <si>
    <t>Налоги 2017 г.</t>
  </si>
  <si>
    <t>Оплата строительных работ помещения правления</t>
  </si>
  <si>
    <t>оплата интернета</t>
  </si>
  <si>
    <t>ремонт счетчиков</t>
  </si>
  <si>
    <t>комиссия за ведение счета</t>
  </si>
  <si>
    <t xml:space="preserve">абоненская плата </t>
  </si>
  <si>
    <t xml:space="preserve">транспортный налог </t>
  </si>
  <si>
    <t>земельный налог</t>
  </si>
  <si>
    <t>Налоги 2018 года</t>
  </si>
  <si>
    <t>авансовые платежи по транспортному налогу</t>
  </si>
  <si>
    <t>налог по УСН</t>
  </si>
  <si>
    <t>по штатному расписанию</t>
  </si>
  <si>
    <t>Наименование статьи</t>
  </si>
  <si>
    <t>№п/п</t>
  </si>
  <si>
    <t>Расчет размера членского взноса с 1 сотки на 2018 год</t>
  </si>
  <si>
    <t>Смета на текущее содержание общества на 2018 год</t>
  </si>
  <si>
    <t>Возв.</t>
  </si>
  <si>
    <t>тел.</t>
  </si>
  <si>
    <t xml:space="preserve">ремонт  </t>
  </si>
  <si>
    <t>затраты на замещение уходящих в отпуск сотрудников</t>
  </si>
  <si>
    <t>Оплата в месяц</t>
  </si>
  <si>
    <t>Комиссия</t>
  </si>
  <si>
    <t>Всего</t>
  </si>
  <si>
    <t>Кол-во месяцев</t>
  </si>
  <si>
    <t>Расчеты по статьям</t>
  </si>
  <si>
    <t>Содерж шлагбаумов</t>
  </si>
  <si>
    <t>Наименование статьи затрат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</si>
</sst>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3" fillId="2" borderId="0">
      <alignment horizontal="left" vertical="center"/>
    </xf>
    <xf numFmtId="0" fontId="13" fillId="2" borderId="0">
      <alignment horizontal="right" vertical="center"/>
    </xf>
  </cellStyleXfs>
  <cellXfs count="74">
    <xf numFmtId="0" fontId="0" fillId="0" borderId="0" xfId="0"/>
    <xf numFmtId="2" fontId="0" fillId="0" borderId="0" xfId="0" applyNumberFormat="1"/>
    <xf numFmtId="2" fontId="5" fillId="0" borderId="1" xfId="0" applyNumberFormat="1" applyFont="1" applyFill="1" applyBorder="1"/>
    <xf numFmtId="2" fontId="5" fillId="0" borderId="0" xfId="0" applyNumberFormat="1" applyFont="1" applyFill="1" applyBorder="1"/>
    <xf numFmtId="0" fontId="5" fillId="0" borderId="0" xfId="0" applyFont="1"/>
    <xf numFmtId="2" fontId="4" fillId="0" borderId="0" xfId="0" applyNumberFormat="1" applyFont="1" applyFill="1" applyBorder="1"/>
    <xf numFmtId="2" fontId="5" fillId="0" borderId="0" xfId="0" applyNumberFormat="1" applyFont="1" applyFill="1"/>
    <xf numFmtId="0" fontId="0" fillId="0" borderId="0" xfId="0" applyBorder="1"/>
    <xf numFmtId="2" fontId="0" fillId="0" borderId="0" xfId="0" applyNumberFormat="1" applyBorder="1"/>
    <xf numFmtId="0" fontId="5" fillId="0" borderId="0" xfId="0" applyFont="1" applyBorder="1"/>
    <xf numFmtId="2" fontId="12" fillId="0" borderId="0" xfId="0" applyNumberFormat="1" applyFont="1" applyFill="1"/>
    <xf numFmtId="2" fontId="7" fillId="0" borderId="0" xfId="0" applyNumberFormat="1" applyFont="1" applyFill="1"/>
    <xf numFmtId="2" fontId="10" fillId="0" borderId="0" xfId="0" applyNumberFormat="1" applyFont="1" applyFill="1" applyBorder="1"/>
    <xf numFmtId="0" fontId="4" fillId="0" borderId="0" xfId="0" applyFont="1" applyFill="1" applyBorder="1"/>
    <xf numFmtId="2" fontId="10" fillId="0" borderId="1" xfId="0" applyNumberFormat="1" applyFont="1" applyFill="1" applyBorder="1" applyAlignment="1">
      <alignment horizontal="center"/>
    </xf>
    <xf numFmtId="2" fontId="5" fillId="0" borderId="8" xfId="0" applyNumberFormat="1" applyFont="1" applyFill="1" applyBorder="1"/>
    <xf numFmtId="2" fontId="10" fillId="0" borderId="8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0" fillId="0" borderId="5" xfId="0" applyBorder="1"/>
    <xf numFmtId="2" fontId="0" fillId="0" borderId="6" xfId="0" applyNumberFormat="1" applyBorder="1"/>
    <xf numFmtId="0" fontId="0" fillId="0" borderId="7" xfId="0" applyBorder="1"/>
    <xf numFmtId="0" fontId="0" fillId="0" borderId="2" xfId="0" applyBorder="1"/>
    <xf numFmtId="0" fontId="0" fillId="0" borderId="4" xfId="0" applyBorder="1"/>
    <xf numFmtId="0" fontId="3" fillId="0" borderId="6" xfId="0" applyFont="1" applyBorder="1"/>
    <xf numFmtId="0" fontId="6" fillId="0" borderId="0" xfId="0" applyFont="1" applyAlignment="1"/>
    <xf numFmtId="0" fontId="0" fillId="0" borderId="11" xfId="0" applyBorder="1"/>
    <xf numFmtId="2" fontId="0" fillId="0" borderId="0" xfId="0" applyNumberFormat="1" applyBorder="1" applyAlignment="1">
      <alignment horizontal="center"/>
    </xf>
    <xf numFmtId="2" fontId="3" fillId="0" borderId="9" xfId="0" applyNumberFormat="1" applyFont="1" applyBorder="1"/>
    <xf numFmtId="0" fontId="3" fillId="0" borderId="7" xfId="0" applyFont="1" applyBorder="1"/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wrapText="1"/>
    </xf>
    <xf numFmtId="2" fontId="0" fillId="0" borderId="1" xfId="0" applyNumberForma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wrapText="1"/>
    </xf>
    <xf numFmtId="0" fontId="5" fillId="0" borderId="2" xfId="0" applyFont="1" applyBorder="1"/>
    <xf numFmtId="2" fontId="5" fillId="0" borderId="3" xfId="0" applyNumberFormat="1" applyFon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7" xfId="0" applyFont="1" applyBorder="1"/>
    <xf numFmtId="2" fontId="0" fillId="0" borderId="8" xfId="0" applyNumberForma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/>
    <xf numFmtId="2" fontId="11" fillId="0" borderId="1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0" fillId="0" borderId="0" xfId="0" applyNumberFormat="1" applyFill="1" applyBorder="1"/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/>
    <xf numFmtId="2" fontId="5" fillId="0" borderId="1" xfId="0" applyNumberFormat="1" applyFont="1" applyFill="1" applyBorder="1" applyAlignment="1">
      <alignment horizontal="center"/>
    </xf>
  </cellXfs>
  <cellStyles count="3">
    <cellStyle name="S17" xfId="2"/>
    <cellStyle name="S18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6"/>
  <sheetViews>
    <sheetView workbookViewId="0">
      <selection activeCell="K7" sqref="K7"/>
    </sheetView>
  </sheetViews>
  <sheetFormatPr defaultRowHeight="12.75"/>
  <cols>
    <col min="2" max="2" width="27.7109375" customWidth="1"/>
    <col min="4" max="4" width="10" customWidth="1"/>
  </cols>
  <sheetData>
    <row r="2" spans="2:7">
      <c r="B2" s="64" t="s">
        <v>81</v>
      </c>
      <c r="C2" s="64"/>
      <c r="D2" s="64"/>
      <c r="E2" s="64"/>
      <c r="F2" s="64"/>
      <c r="G2" s="64"/>
    </row>
    <row r="4" spans="2:7" ht="25.5">
      <c r="B4" s="70" t="s">
        <v>83</v>
      </c>
      <c r="C4" s="71" t="s">
        <v>77</v>
      </c>
      <c r="D4" s="71" t="s">
        <v>78</v>
      </c>
      <c r="E4" s="71" t="s">
        <v>79</v>
      </c>
      <c r="F4" s="71" t="s">
        <v>80</v>
      </c>
      <c r="G4" s="71" t="s">
        <v>40</v>
      </c>
    </row>
    <row r="5" spans="2:7" ht="45">
      <c r="B5" s="37" t="s">
        <v>24</v>
      </c>
      <c r="C5" s="65"/>
      <c r="D5" s="65"/>
      <c r="E5" s="65"/>
      <c r="F5" s="65"/>
      <c r="G5" s="65">
        <f>G6+G7</f>
        <v>2553401</v>
      </c>
    </row>
    <row r="6" spans="2:7">
      <c r="B6" s="65" t="s">
        <v>68</v>
      </c>
      <c r="C6" s="65"/>
      <c r="D6" s="65"/>
      <c r="E6" s="65"/>
      <c r="F6" s="65"/>
      <c r="G6" s="65">
        <v>2403976</v>
      </c>
    </row>
    <row r="7" spans="2:7" ht="38.25">
      <c r="B7" s="66" t="s">
        <v>76</v>
      </c>
      <c r="C7" s="65"/>
      <c r="D7" s="65"/>
      <c r="E7" s="65"/>
      <c r="F7" s="65"/>
      <c r="G7" s="65">
        <v>149425</v>
      </c>
    </row>
    <row r="8" spans="2:7" ht="45">
      <c r="B8" s="37" t="s">
        <v>32</v>
      </c>
      <c r="C8" s="65"/>
      <c r="D8" s="65"/>
      <c r="E8" s="65"/>
      <c r="F8" s="65"/>
      <c r="G8" s="65">
        <v>40620</v>
      </c>
    </row>
    <row r="9" spans="2:7">
      <c r="B9" s="67" t="s">
        <v>59</v>
      </c>
      <c r="C9" s="65">
        <v>700</v>
      </c>
      <c r="D9" s="65">
        <v>35</v>
      </c>
      <c r="E9" s="65">
        <v>735</v>
      </c>
      <c r="F9" s="65">
        <v>12</v>
      </c>
      <c r="G9" s="65">
        <f>E9*F9</f>
        <v>8820</v>
      </c>
    </row>
    <row r="10" spans="2:7">
      <c r="B10" s="67" t="s">
        <v>60</v>
      </c>
      <c r="C10" s="65"/>
      <c r="D10" s="65"/>
      <c r="E10" s="65"/>
      <c r="F10" s="65"/>
      <c r="G10" s="65">
        <v>20000</v>
      </c>
    </row>
    <row r="11" spans="2:7">
      <c r="B11" s="65" t="s">
        <v>73</v>
      </c>
      <c r="C11" s="65"/>
      <c r="D11" s="65"/>
      <c r="E11" s="65"/>
      <c r="F11" s="65"/>
      <c r="G11" s="72">
        <v>11800</v>
      </c>
    </row>
    <row r="12" spans="2:7">
      <c r="B12" s="68" t="s">
        <v>82</v>
      </c>
      <c r="C12" s="65"/>
      <c r="D12" s="65"/>
      <c r="E12" s="65"/>
      <c r="F12" s="65"/>
      <c r="G12" s="72">
        <v>24600</v>
      </c>
    </row>
    <row r="13" spans="2:7">
      <c r="B13" s="65" t="s">
        <v>74</v>
      </c>
      <c r="C13" s="65">
        <v>800</v>
      </c>
      <c r="D13" s="65"/>
      <c r="E13" s="65"/>
      <c r="F13" s="65">
        <v>12</v>
      </c>
      <c r="G13" s="72">
        <f>C13*F13</f>
        <v>9600</v>
      </c>
    </row>
    <row r="14" spans="2:7">
      <c r="B14" s="67" t="s">
        <v>75</v>
      </c>
      <c r="C14" s="65"/>
      <c r="D14" s="65"/>
      <c r="E14" s="65"/>
      <c r="F14" s="65"/>
      <c r="G14" s="72">
        <v>15000</v>
      </c>
    </row>
    <row r="15" spans="2:7" ht="45">
      <c r="B15" s="37" t="s">
        <v>56</v>
      </c>
      <c r="C15" s="65">
        <v>1350</v>
      </c>
      <c r="D15" s="65"/>
      <c r="E15" s="65"/>
      <c r="F15" s="65">
        <v>12</v>
      </c>
      <c r="G15" s="65">
        <f>C15*F15</f>
        <v>16200</v>
      </c>
    </row>
    <row r="16" spans="2:7" ht="15">
      <c r="B16" s="2" t="s">
        <v>31</v>
      </c>
      <c r="C16" s="65">
        <v>3100</v>
      </c>
      <c r="D16" s="65">
        <v>195</v>
      </c>
      <c r="E16" s="65">
        <f>C16+D16</f>
        <v>3295</v>
      </c>
      <c r="F16" s="65">
        <v>12</v>
      </c>
      <c r="G16" s="65">
        <f>E16*12</f>
        <v>39540</v>
      </c>
    </row>
    <row r="17" spans="2:7" ht="15">
      <c r="B17" s="2" t="s">
        <v>0</v>
      </c>
      <c r="C17" s="65">
        <f>C18+C19</f>
        <v>3500</v>
      </c>
      <c r="D17" s="65"/>
      <c r="E17" s="65"/>
      <c r="F17" s="65">
        <v>12</v>
      </c>
      <c r="G17" s="65">
        <f>G18+G19</f>
        <v>42000</v>
      </c>
    </row>
    <row r="18" spans="2:7">
      <c r="B18" s="67" t="s">
        <v>61</v>
      </c>
      <c r="C18" s="65">
        <v>2200</v>
      </c>
      <c r="D18" s="65"/>
      <c r="E18" s="65"/>
      <c r="F18" s="65">
        <v>12</v>
      </c>
      <c r="G18" s="65">
        <f>C18*F18</f>
        <v>26400</v>
      </c>
    </row>
    <row r="19" spans="2:7">
      <c r="B19" s="67" t="s">
        <v>62</v>
      </c>
      <c r="C19" s="65">
        <v>1300</v>
      </c>
      <c r="D19" s="65"/>
      <c r="E19" s="65"/>
      <c r="F19" s="65">
        <v>12</v>
      </c>
      <c r="G19" s="65">
        <f>C19*F19</f>
        <v>15600</v>
      </c>
    </row>
    <row r="20" spans="2:7" ht="15">
      <c r="B20" s="2" t="s">
        <v>57</v>
      </c>
      <c r="C20" s="65"/>
      <c r="D20" s="65"/>
      <c r="E20" s="65"/>
      <c r="F20" s="65"/>
      <c r="G20" s="65">
        <f>G21+G22</f>
        <v>20767</v>
      </c>
    </row>
    <row r="21" spans="2:7">
      <c r="B21" s="67" t="s">
        <v>63</v>
      </c>
      <c r="C21" s="65"/>
      <c r="D21" s="65"/>
      <c r="E21" s="65"/>
      <c r="F21" s="65"/>
      <c r="G21" s="65">
        <v>468</v>
      </c>
    </row>
    <row r="22" spans="2:7">
      <c r="B22" s="67" t="s">
        <v>64</v>
      </c>
      <c r="C22" s="65"/>
      <c r="D22" s="65"/>
      <c r="E22" s="65"/>
      <c r="F22" s="65"/>
      <c r="G22" s="65">
        <v>20299</v>
      </c>
    </row>
    <row r="23" spans="2:7">
      <c r="B23" s="67" t="s">
        <v>67</v>
      </c>
      <c r="C23" s="65"/>
      <c r="D23" s="65"/>
      <c r="E23" s="65"/>
      <c r="F23" s="65"/>
      <c r="G23" s="65">
        <v>7281</v>
      </c>
    </row>
    <row r="24" spans="2:7" ht="15">
      <c r="B24" s="2" t="s">
        <v>65</v>
      </c>
      <c r="C24" s="65"/>
      <c r="D24" s="65"/>
      <c r="E24" s="65"/>
      <c r="F24" s="65"/>
      <c r="G24" s="65">
        <f>G25</f>
        <v>1407</v>
      </c>
    </row>
    <row r="25" spans="2:7" ht="25.5">
      <c r="B25" s="69" t="s">
        <v>66</v>
      </c>
      <c r="C25" s="65"/>
      <c r="D25" s="65"/>
      <c r="E25" s="65"/>
      <c r="F25" s="65"/>
      <c r="G25" s="65">
        <v>1407</v>
      </c>
    </row>
    <row r="26" spans="2:7">
      <c r="B26" s="33"/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workbookViewId="0">
      <selection activeCell="K52" sqref="K52"/>
    </sheetView>
  </sheetViews>
  <sheetFormatPr defaultRowHeight="12.75"/>
  <cols>
    <col min="1" max="1" width="9.140625" customWidth="1"/>
    <col min="2" max="2" width="50.5703125" customWidth="1"/>
    <col min="3" max="3" width="15.5703125" style="10" customWidth="1"/>
    <col min="4" max="4" width="15.85546875" customWidth="1"/>
    <col min="5" max="5" width="14.7109375" customWidth="1"/>
    <col min="6" max="6" width="7.140625" customWidth="1"/>
    <col min="7" max="7" width="6.42578125" customWidth="1"/>
    <col min="8" max="8" width="12.140625" customWidth="1"/>
    <col min="9" max="9" width="10.5703125" bestFit="1" customWidth="1"/>
    <col min="10" max="10" width="4.85546875" customWidth="1"/>
    <col min="11" max="11" width="18.140625" customWidth="1"/>
  </cols>
  <sheetData>
    <row r="1" spans="1:13" ht="18">
      <c r="A1" s="56" t="s">
        <v>72</v>
      </c>
      <c r="B1" s="56"/>
      <c r="C1" s="56"/>
      <c r="D1" s="56"/>
      <c r="E1" s="56"/>
      <c r="F1" s="25"/>
      <c r="G1" s="25"/>
    </row>
    <row r="2" spans="1:13" ht="15">
      <c r="A2" s="4"/>
      <c r="B2" s="6"/>
      <c r="C2" s="11"/>
    </row>
    <row r="3" spans="1:13" ht="15.75" thickBot="1">
      <c r="A3" s="9"/>
      <c r="B3" s="59" t="s">
        <v>5</v>
      </c>
      <c r="C3" s="59"/>
      <c r="D3" s="59"/>
      <c r="F3" s="8"/>
      <c r="G3" s="8"/>
      <c r="H3" s="8"/>
      <c r="I3" s="8"/>
      <c r="J3" s="7"/>
      <c r="K3" s="7"/>
      <c r="L3" s="7"/>
      <c r="M3" s="7"/>
    </row>
    <row r="4" spans="1:13" ht="15">
      <c r="A4" s="38" t="s">
        <v>70</v>
      </c>
      <c r="B4" s="39" t="s">
        <v>69</v>
      </c>
      <c r="C4" s="39" t="s">
        <v>37</v>
      </c>
      <c r="D4" s="40" t="s">
        <v>38</v>
      </c>
      <c r="E4" s="46" t="s">
        <v>39</v>
      </c>
      <c r="F4" s="8"/>
      <c r="G4" s="8"/>
      <c r="H4" s="8"/>
      <c r="I4" s="8"/>
      <c r="J4" s="7"/>
      <c r="K4" s="7"/>
      <c r="L4" s="7"/>
      <c r="M4" s="7"/>
    </row>
    <row r="5" spans="1:13" ht="15">
      <c r="A5" s="42"/>
      <c r="B5" s="2" t="s">
        <v>20</v>
      </c>
      <c r="C5" s="34">
        <v>2933350</v>
      </c>
      <c r="D5" s="35">
        <v>2577238</v>
      </c>
      <c r="E5" s="32">
        <v>3071385</v>
      </c>
      <c r="F5" s="8"/>
      <c r="G5" s="8"/>
      <c r="H5" s="8"/>
      <c r="I5" s="8"/>
      <c r="J5" s="7"/>
      <c r="K5" s="7"/>
      <c r="L5" s="7"/>
      <c r="M5" s="7"/>
    </row>
    <row r="6" spans="1:13" ht="15">
      <c r="A6" s="42"/>
      <c r="B6" s="2" t="s">
        <v>21</v>
      </c>
      <c r="C6" s="34">
        <v>200000</v>
      </c>
      <c r="D6" s="35">
        <v>231568</v>
      </c>
      <c r="E6" s="32">
        <v>200000</v>
      </c>
      <c r="F6" s="8"/>
      <c r="G6" s="8"/>
      <c r="H6" s="8"/>
      <c r="I6" s="8"/>
      <c r="J6" s="7"/>
      <c r="K6" s="7"/>
      <c r="L6" s="7"/>
      <c r="M6" s="7"/>
    </row>
    <row r="7" spans="1:13" ht="15">
      <c r="A7" s="42"/>
      <c r="B7" s="2" t="s">
        <v>22</v>
      </c>
      <c r="C7" s="36">
        <v>308686</v>
      </c>
      <c r="D7" s="35">
        <v>692607</v>
      </c>
      <c r="E7" s="32">
        <v>550000</v>
      </c>
      <c r="F7" s="8"/>
      <c r="G7" s="8"/>
      <c r="H7" s="8"/>
      <c r="I7" s="8"/>
      <c r="J7" s="7"/>
      <c r="K7" s="7"/>
      <c r="L7" s="7"/>
      <c r="M7" s="7"/>
    </row>
    <row r="8" spans="1:13" ht="30">
      <c r="A8" s="42"/>
      <c r="B8" s="37" t="s">
        <v>23</v>
      </c>
      <c r="C8" s="34">
        <v>160000</v>
      </c>
      <c r="D8" s="14">
        <v>160000</v>
      </c>
      <c r="E8" s="32">
        <v>160000</v>
      </c>
      <c r="F8" s="8"/>
      <c r="G8" s="8"/>
      <c r="H8" s="8"/>
      <c r="I8" s="8"/>
      <c r="J8" s="7"/>
      <c r="K8" s="7"/>
      <c r="L8" s="7"/>
      <c r="M8" s="7"/>
    </row>
    <row r="9" spans="1:13" ht="15">
      <c r="A9" s="42"/>
      <c r="B9" s="37" t="s">
        <v>50</v>
      </c>
      <c r="C9" s="34"/>
      <c r="D9" s="35">
        <v>25844</v>
      </c>
      <c r="E9" s="32">
        <v>20000</v>
      </c>
      <c r="F9" s="8"/>
      <c r="G9" s="8"/>
      <c r="H9" s="8"/>
      <c r="I9" s="8"/>
      <c r="J9" s="7"/>
      <c r="K9" s="7"/>
      <c r="L9" s="7"/>
      <c r="M9" s="7"/>
    </row>
    <row r="10" spans="1:13" ht="15">
      <c r="A10" s="42"/>
      <c r="B10" s="37" t="s">
        <v>51</v>
      </c>
      <c r="C10" s="34"/>
      <c r="D10" s="35">
        <v>2000</v>
      </c>
      <c r="E10" s="32">
        <v>5000</v>
      </c>
      <c r="F10" s="8"/>
      <c r="G10" s="8"/>
      <c r="H10" s="8"/>
      <c r="I10" s="8"/>
      <c r="J10" s="7"/>
      <c r="K10" s="7"/>
      <c r="L10" s="7"/>
      <c r="M10" s="7"/>
    </row>
    <row r="11" spans="1:13" ht="15">
      <c r="A11" s="42"/>
      <c r="B11" s="37" t="s">
        <v>41</v>
      </c>
      <c r="C11" s="47"/>
      <c r="D11" s="35"/>
      <c r="E11" s="32"/>
      <c r="F11" s="8"/>
      <c r="G11" s="8"/>
      <c r="H11" s="8"/>
      <c r="I11" s="8"/>
      <c r="J11" s="7"/>
      <c r="K11" s="7"/>
      <c r="L11" s="7"/>
      <c r="M11" s="7"/>
    </row>
    <row r="12" spans="1:13" ht="15">
      <c r="A12" s="42"/>
      <c r="B12" s="2" t="s">
        <v>46</v>
      </c>
      <c r="C12" s="34">
        <v>50000</v>
      </c>
      <c r="D12" s="35">
        <v>101380</v>
      </c>
      <c r="E12" s="32">
        <v>100000</v>
      </c>
      <c r="F12" s="63"/>
      <c r="G12" s="8"/>
      <c r="H12" s="8"/>
      <c r="I12" s="8"/>
      <c r="J12" s="7"/>
      <c r="K12" s="7"/>
      <c r="L12" s="7"/>
      <c r="M12" s="7"/>
    </row>
    <row r="13" spans="1:13" ht="15">
      <c r="A13" s="42"/>
      <c r="B13" s="2" t="s">
        <v>47</v>
      </c>
      <c r="C13" s="34">
        <v>56000</v>
      </c>
      <c r="D13" s="35">
        <v>55000</v>
      </c>
      <c r="E13" s="32">
        <v>70000</v>
      </c>
      <c r="F13" s="8"/>
      <c r="G13" s="8"/>
      <c r="H13" s="8"/>
      <c r="I13" s="8"/>
      <c r="J13" s="7"/>
      <c r="K13" s="7"/>
      <c r="L13" s="7"/>
      <c r="M13" s="7"/>
    </row>
    <row r="14" spans="1:13" ht="15">
      <c r="A14" s="42"/>
      <c r="B14" s="2" t="s">
        <v>48</v>
      </c>
      <c r="C14" s="34">
        <v>50000</v>
      </c>
      <c r="D14" s="35"/>
      <c r="E14" s="32"/>
      <c r="F14" s="8"/>
      <c r="G14" s="8"/>
      <c r="H14" s="8"/>
      <c r="I14" s="8"/>
      <c r="J14" s="7"/>
      <c r="K14" s="7"/>
      <c r="L14" s="7"/>
      <c r="M14" s="7"/>
    </row>
    <row r="15" spans="1:13" ht="15">
      <c r="A15" s="42"/>
      <c r="B15" s="2" t="s">
        <v>49</v>
      </c>
      <c r="C15" s="34">
        <v>20000</v>
      </c>
      <c r="D15" s="35"/>
      <c r="E15" s="32"/>
      <c r="F15" s="8"/>
      <c r="G15" s="8"/>
      <c r="H15" s="8"/>
      <c r="I15" s="8"/>
      <c r="J15" s="7"/>
      <c r="K15" s="7"/>
      <c r="L15" s="7"/>
      <c r="M15" s="7"/>
    </row>
    <row r="16" spans="1:13" ht="15.75" thickBot="1">
      <c r="A16" s="43"/>
      <c r="B16" s="15" t="s">
        <v>40</v>
      </c>
      <c r="C16" s="44">
        <f>SUM(C5:C15)</f>
        <v>3778036</v>
      </c>
      <c r="D16" s="45">
        <f>SUM(D5:D15)</f>
        <v>3845637</v>
      </c>
      <c r="E16" s="48">
        <f>SUM(E5:E15)</f>
        <v>4176385</v>
      </c>
      <c r="F16" s="8"/>
      <c r="G16" s="8"/>
      <c r="H16" s="8"/>
      <c r="I16" s="8"/>
      <c r="J16" s="7"/>
      <c r="K16" s="7"/>
      <c r="L16" s="7"/>
      <c r="M16" s="7"/>
    </row>
    <row r="17" spans="1:13" ht="15">
      <c r="A17" s="9"/>
      <c r="B17" s="3"/>
      <c r="C17" s="27"/>
      <c r="D17" s="31"/>
      <c r="E17" s="49"/>
      <c r="F17" s="8"/>
      <c r="G17" s="8"/>
      <c r="H17" s="8"/>
      <c r="I17" s="8"/>
      <c r="J17" s="7"/>
      <c r="K17" s="7"/>
      <c r="L17" s="7"/>
      <c r="M17" s="7"/>
    </row>
    <row r="18" spans="1:13" ht="15">
      <c r="A18" s="9"/>
      <c r="B18" s="3"/>
      <c r="C18" s="27"/>
      <c r="D18" s="31"/>
      <c r="F18" s="8"/>
      <c r="G18" s="8"/>
      <c r="H18" s="8"/>
      <c r="I18" s="8"/>
      <c r="J18" s="7"/>
      <c r="K18" s="7"/>
      <c r="L18" s="7"/>
      <c r="M18" s="7"/>
    </row>
    <row r="19" spans="1:13" ht="15.75" thickBot="1">
      <c r="A19" s="9"/>
      <c r="B19" s="60" t="s">
        <v>6</v>
      </c>
      <c r="C19" s="60"/>
      <c r="D19" s="60"/>
      <c r="E19" s="60"/>
      <c r="F19" s="8"/>
      <c r="G19" s="8"/>
      <c r="H19" s="8"/>
      <c r="I19" s="8"/>
      <c r="J19" s="7"/>
      <c r="K19" s="7"/>
      <c r="L19" s="7"/>
      <c r="M19" s="7"/>
    </row>
    <row r="20" spans="1:13" ht="15">
      <c r="A20" s="38"/>
      <c r="B20" s="50"/>
      <c r="C20" s="39" t="s">
        <v>37</v>
      </c>
      <c r="D20" s="40" t="s">
        <v>38</v>
      </c>
      <c r="E20" s="41" t="s">
        <v>39</v>
      </c>
      <c r="F20" s="8"/>
      <c r="G20" s="8"/>
      <c r="H20" s="8"/>
      <c r="I20" s="8"/>
      <c r="J20" s="7"/>
      <c r="K20" s="7"/>
      <c r="L20" s="7"/>
      <c r="M20" s="7"/>
    </row>
    <row r="21" spans="1:13" ht="30">
      <c r="A21" s="42"/>
      <c r="B21" s="37" t="s">
        <v>24</v>
      </c>
      <c r="C21" s="51">
        <v>2238186</v>
      </c>
      <c r="D21" s="35">
        <v>2212743</v>
      </c>
      <c r="E21" s="32">
        <v>2553401</v>
      </c>
      <c r="F21" s="8"/>
      <c r="G21" s="8"/>
      <c r="H21" s="8"/>
      <c r="I21" s="8"/>
      <c r="J21" s="7"/>
      <c r="K21" s="7"/>
      <c r="L21" s="7"/>
      <c r="M21" s="7"/>
    </row>
    <row r="22" spans="1:13" ht="15">
      <c r="A22" s="42"/>
      <c r="B22" s="2" t="s">
        <v>1</v>
      </c>
      <c r="C22" s="51">
        <v>240000</v>
      </c>
      <c r="D22" s="35">
        <v>316320</v>
      </c>
      <c r="E22" s="32">
        <v>300000</v>
      </c>
      <c r="F22" s="8"/>
      <c r="G22" s="8"/>
      <c r="H22" s="8"/>
      <c r="I22" s="8"/>
      <c r="J22" s="7"/>
      <c r="K22" s="7"/>
      <c r="L22" s="7"/>
      <c r="M22" s="7"/>
    </row>
    <row r="23" spans="1:13" ht="15">
      <c r="A23" s="42"/>
      <c r="B23" s="2" t="s">
        <v>3</v>
      </c>
      <c r="C23" s="51">
        <v>36000</v>
      </c>
      <c r="D23" s="14">
        <v>61333.73</v>
      </c>
      <c r="E23" s="32">
        <v>50000</v>
      </c>
      <c r="F23" s="8"/>
      <c r="G23" s="8"/>
      <c r="H23" s="8"/>
      <c r="I23" s="8"/>
      <c r="J23" s="7"/>
      <c r="K23" s="7"/>
      <c r="L23" s="7"/>
      <c r="M23" s="7"/>
    </row>
    <row r="24" spans="1:13" ht="30">
      <c r="A24" s="42"/>
      <c r="B24" s="37" t="s">
        <v>32</v>
      </c>
      <c r="C24" s="14"/>
      <c r="D24" s="35"/>
      <c r="E24" s="32">
        <v>41483</v>
      </c>
      <c r="F24" s="8"/>
      <c r="G24" s="8"/>
      <c r="H24" s="8"/>
      <c r="I24" s="8"/>
      <c r="J24" s="7"/>
      <c r="K24" s="7"/>
      <c r="L24" s="7"/>
      <c r="M24" s="7"/>
    </row>
    <row r="25" spans="1:13" ht="30">
      <c r="A25" s="42"/>
      <c r="B25" s="37" t="s">
        <v>56</v>
      </c>
      <c r="C25" s="14"/>
      <c r="D25" s="35">
        <v>5400</v>
      </c>
      <c r="E25" s="32">
        <v>16200</v>
      </c>
      <c r="F25" s="8"/>
      <c r="G25" s="8"/>
      <c r="H25" s="8"/>
      <c r="I25" s="8"/>
      <c r="J25" s="7"/>
      <c r="K25" s="7"/>
      <c r="L25" s="7"/>
      <c r="M25" s="7"/>
    </row>
    <row r="26" spans="1:13" ht="15">
      <c r="A26" s="42"/>
      <c r="B26" s="37" t="s">
        <v>33</v>
      </c>
      <c r="C26" s="14"/>
      <c r="D26" s="35"/>
      <c r="E26" s="32">
        <v>24600</v>
      </c>
      <c r="F26" s="8"/>
      <c r="G26" s="8"/>
      <c r="H26" s="8"/>
      <c r="I26" s="8"/>
      <c r="J26" s="7"/>
      <c r="K26" s="7"/>
      <c r="L26" s="7"/>
      <c r="M26" s="7"/>
    </row>
    <row r="27" spans="1:13" ht="30">
      <c r="A27" s="42"/>
      <c r="B27" s="37" t="s">
        <v>26</v>
      </c>
      <c r="C27" s="51">
        <v>450000</v>
      </c>
      <c r="D27" s="14">
        <v>469904.3</v>
      </c>
      <c r="E27" s="32">
        <v>430000</v>
      </c>
      <c r="F27" s="63"/>
      <c r="G27" s="8"/>
      <c r="H27" s="8"/>
      <c r="I27" s="8"/>
      <c r="J27" s="7"/>
      <c r="K27" s="7"/>
      <c r="L27" s="7"/>
      <c r="M27" s="7"/>
    </row>
    <row r="28" spans="1:13" ht="30">
      <c r="A28" s="42"/>
      <c r="B28" s="37" t="s">
        <v>54</v>
      </c>
      <c r="C28" s="51"/>
      <c r="D28" s="35">
        <v>25344</v>
      </c>
      <c r="E28" s="32">
        <v>20000</v>
      </c>
      <c r="F28" s="8"/>
      <c r="G28" s="8"/>
      <c r="H28" s="8"/>
      <c r="I28" s="8"/>
      <c r="J28" s="7"/>
      <c r="K28" s="7"/>
      <c r="L28" s="7"/>
      <c r="M28" s="7"/>
    </row>
    <row r="29" spans="1:13" ht="15">
      <c r="A29" s="42"/>
      <c r="B29" s="2" t="s">
        <v>25</v>
      </c>
      <c r="C29" s="51">
        <v>20000</v>
      </c>
      <c r="D29" s="35">
        <v>32508.05</v>
      </c>
      <c r="E29" s="32">
        <v>25000</v>
      </c>
      <c r="F29" s="8"/>
      <c r="G29" s="8"/>
      <c r="H29" s="8"/>
      <c r="I29" s="8"/>
      <c r="J29" s="7"/>
      <c r="K29" s="7"/>
      <c r="L29" s="7"/>
      <c r="M29" s="7"/>
    </row>
    <row r="30" spans="1:13" ht="15">
      <c r="A30" s="42"/>
      <c r="B30" s="2" t="s">
        <v>2</v>
      </c>
      <c r="C30" s="51">
        <v>150000</v>
      </c>
      <c r="D30" s="35">
        <v>184269.4</v>
      </c>
      <c r="E30" s="32">
        <v>160000</v>
      </c>
      <c r="F30" s="8"/>
      <c r="G30" s="8"/>
      <c r="H30" s="8"/>
      <c r="I30" s="8"/>
      <c r="J30" s="7"/>
      <c r="K30" s="7"/>
      <c r="L30" s="7"/>
      <c r="M30" s="7"/>
    </row>
    <row r="31" spans="1:13" ht="15">
      <c r="A31" s="42"/>
      <c r="B31" s="2" t="s">
        <v>27</v>
      </c>
      <c r="C31" s="51">
        <v>120000</v>
      </c>
      <c r="D31" s="35">
        <v>135417</v>
      </c>
      <c r="E31" s="32">
        <v>120000</v>
      </c>
      <c r="F31" s="8"/>
      <c r="G31" s="8"/>
      <c r="H31" s="8"/>
      <c r="I31" s="8"/>
      <c r="J31" s="7"/>
      <c r="K31" s="7"/>
      <c r="L31" s="7"/>
      <c r="M31" s="7"/>
    </row>
    <row r="32" spans="1:13" ht="15">
      <c r="A32" s="42"/>
      <c r="B32" s="2" t="s">
        <v>29</v>
      </c>
      <c r="C32" s="51">
        <v>50000</v>
      </c>
      <c r="D32" s="35">
        <v>54472</v>
      </c>
      <c r="E32" s="32">
        <v>50000</v>
      </c>
      <c r="F32" s="8"/>
      <c r="G32" s="8"/>
      <c r="H32" s="8"/>
      <c r="I32" s="8"/>
      <c r="J32" s="7"/>
      <c r="K32" s="7"/>
      <c r="L32" s="7"/>
      <c r="M32" s="7"/>
    </row>
    <row r="33" spans="1:13" ht="15">
      <c r="A33" s="42"/>
      <c r="B33" s="2" t="s">
        <v>31</v>
      </c>
      <c r="C33" s="51">
        <v>30000</v>
      </c>
      <c r="D33" s="35">
        <v>50400</v>
      </c>
      <c r="E33" s="32">
        <v>39540</v>
      </c>
      <c r="F33" s="8"/>
      <c r="G33" s="8"/>
      <c r="H33" s="8"/>
      <c r="I33" s="8"/>
      <c r="J33" s="7"/>
      <c r="K33" s="7"/>
      <c r="L33" s="7"/>
      <c r="M33" s="7"/>
    </row>
    <row r="34" spans="1:13" ht="15">
      <c r="A34" s="42"/>
      <c r="B34" s="2" t="s">
        <v>30</v>
      </c>
      <c r="C34" s="51">
        <v>40000</v>
      </c>
      <c r="D34" s="35">
        <v>34150</v>
      </c>
      <c r="E34" s="32">
        <v>35000</v>
      </c>
      <c r="F34" s="8"/>
      <c r="G34" s="8"/>
      <c r="H34" s="8"/>
      <c r="I34" s="8"/>
      <c r="J34" s="7"/>
      <c r="K34" s="7"/>
      <c r="L34" s="7"/>
      <c r="M34" s="7"/>
    </row>
    <row r="35" spans="1:13" ht="15">
      <c r="A35" s="42"/>
      <c r="B35" s="2" t="s">
        <v>43</v>
      </c>
      <c r="C35" s="51">
        <v>30000</v>
      </c>
      <c r="D35" s="35">
        <v>45541.2</v>
      </c>
      <c r="E35" s="32">
        <v>10000</v>
      </c>
      <c r="F35" s="8"/>
      <c r="G35" s="8"/>
      <c r="H35" s="8"/>
      <c r="I35" s="8"/>
      <c r="J35" s="7"/>
      <c r="K35" s="7"/>
      <c r="L35" s="7"/>
      <c r="M35" s="7"/>
    </row>
    <row r="36" spans="1:13" ht="15">
      <c r="A36" s="42"/>
      <c r="B36" s="2" t="s">
        <v>28</v>
      </c>
      <c r="C36" s="51">
        <v>10000</v>
      </c>
      <c r="D36" s="35">
        <v>5000</v>
      </c>
      <c r="E36" s="32">
        <v>10000</v>
      </c>
      <c r="F36" s="8"/>
      <c r="G36" s="8"/>
      <c r="H36" s="8"/>
      <c r="I36" s="8"/>
      <c r="J36" s="7"/>
      <c r="K36" s="7"/>
      <c r="L36" s="7"/>
      <c r="M36" s="7"/>
    </row>
    <row r="37" spans="1:13" ht="15">
      <c r="A37" s="42"/>
      <c r="B37" s="2" t="s">
        <v>4</v>
      </c>
      <c r="C37" s="51">
        <v>80000</v>
      </c>
      <c r="D37" s="35">
        <v>145933.4</v>
      </c>
      <c r="E37" s="32">
        <v>50000</v>
      </c>
      <c r="F37" s="8"/>
      <c r="G37" s="8"/>
      <c r="H37" s="8"/>
      <c r="I37" s="8"/>
      <c r="J37" s="7"/>
      <c r="K37" s="7"/>
      <c r="L37" s="7"/>
      <c r="M37" s="7"/>
    </row>
    <row r="38" spans="1:13" ht="15">
      <c r="A38" s="42"/>
      <c r="B38" s="2" t="s">
        <v>0</v>
      </c>
      <c r="C38" s="51">
        <v>25000</v>
      </c>
      <c r="D38" s="35">
        <v>33693.83</v>
      </c>
      <c r="E38" s="32">
        <v>42000</v>
      </c>
      <c r="F38" s="8"/>
      <c r="G38" s="8"/>
      <c r="H38" s="8"/>
      <c r="I38" s="8"/>
      <c r="J38" s="7"/>
      <c r="K38" s="7"/>
      <c r="L38" s="7"/>
      <c r="M38" s="7"/>
    </row>
    <row r="39" spans="1:13" ht="15">
      <c r="A39" s="42"/>
      <c r="B39" s="2" t="s">
        <v>36</v>
      </c>
      <c r="C39" s="51">
        <v>140000</v>
      </c>
      <c r="D39" s="35">
        <v>103400</v>
      </c>
      <c r="E39" s="32">
        <v>100000</v>
      </c>
      <c r="F39" s="8"/>
      <c r="G39" s="8"/>
      <c r="H39" s="8"/>
      <c r="I39" s="8"/>
      <c r="J39" s="7"/>
      <c r="K39" s="7"/>
      <c r="L39" s="7"/>
      <c r="M39" s="7"/>
    </row>
    <row r="40" spans="1:13" ht="30">
      <c r="A40" s="42"/>
      <c r="B40" s="37" t="s">
        <v>34</v>
      </c>
      <c r="C40" s="51">
        <v>20000</v>
      </c>
      <c r="D40" s="35">
        <v>26057.5</v>
      </c>
      <c r="E40" s="32">
        <v>25000</v>
      </c>
      <c r="F40" s="8"/>
      <c r="G40" s="8"/>
      <c r="H40" s="8"/>
      <c r="I40" s="8"/>
      <c r="J40" s="7"/>
      <c r="K40" s="7"/>
      <c r="L40" s="7"/>
      <c r="M40" s="7"/>
    </row>
    <row r="41" spans="1:13" ht="15">
      <c r="A41" s="42"/>
      <c r="B41" s="2" t="s">
        <v>35</v>
      </c>
      <c r="C41" s="51">
        <v>4500</v>
      </c>
      <c r="D41" s="35">
        <v>7956</v>
      </c>
      <c r="E41" s="32">
        <v>3987</v>
      </c>
      <c r="F41" s="8"/>
      <c r="G41" s="8"/>
      <c r="H41" s="8"/>
      <c r="I41" s="8"/>
      <c r="J41" s="7"/>
      <c r="K41" s="7"/>
      <c r="L41" s="7"/>
      <c r="M41" s="7"/>
    </row>
    <row r="42" spans="1:13" ht="15">
      <c r="A42" s="42"/>
      <c r="B42" s="2" t="s">
        <v>41</v>
      </c>
      <c r="C42" s="51"/>
      <c r="D42" s="35"/>
      <c r="E42" s="32"/>
      <c r="F42" s="8"/>
      <c r="G42" s="8"/>
      <c r="H42" s="8"/>
      <c r="I42" s="8"/>
      <c r="J42" s="7"/>
      <c r="K42" s="7"/>
      <c r="L42" s="7"/>
      <c r="M42" s="7"/>
    </row>
    <row r="43" spans="1:13" ht="15">
      <c r="A43" s="42"/>
      <c r="B43" s="2" t="s">
        <v>42</v>
      </c>
      <c r="C43" s="51">
        <v>45000</v>
      </c>
      <c r="D43" s="35">
        <v>48929.96</v>
      </c>
      <c r="E43" s="32">
        <v>48000</v>
      </c>
      <c r="F43" s="8"/>
      <c r="G43" s="8"/>
      <c r="H43" s="8"/>
      <c r="I43" s="8"/>
      <c r="J43" s="7"/>
      <c r="K43" s="7"/>
      <c r="L43" s="7"/>
      <c r="M43" s="7"/>
    </row>
    <row r="44" spans="1:13" ht="15">
      <c r="A44" s="42"/>
      <c r="B44" s="2" t="s">
        <v>44</v>
      </c>
      <c r="C44" s="51">
        <v>4350</v>
      </c>
      <c r="D44" s="35">
        <v>2900</v>
      </c>
      <c r="E44" s="32">
        <v>0</v>
      </c>
      <c r="F44" s="8"/>
      <c r="G44" s="8"/>
      <c r="H44" s="8"/>
      <c r="I44" s="8"/>
      <c r="J44" s="7"/>
      <c r="K44" s="7"/>
      <c r="L44" s="7"/>
      <c r="M44" s="7"/>
    </row>
    <row r="45" spans="1:13" ht="15">
      <c r="A45" s="42"/>
      <c r="B45" s="2" t="s">
        <v>45</v>
      </c>
      <c r="C45" s="51">
        <v>45000</v>
      </c>
      <c r="D45" s="14">
        <v>45000</v>
      </c>
      <c r="E45" s="32">
        <v>0</v>
      </c>
      <c r="F45" s="8"/>
      <c r="G45" s="8"/>
      <c r="H45" s="8"/>
      <c r="I45" s="8"/>
      <c r="J45" s="7"/>
      <c r="K45" s="7"/>
      <c r="L45" s="7"/>
      <c r="M45" s="7"/>
    </row>
    <row r="46" spans="1:13" ht="15">
      <c r="A46" s="42"/>
      <c r="B46" s="2" t="s">
        <v>52</v>
      </c>
      <c r="C46" s="51"/>
      <c r="D46" s="35">
        <v>22767</v>
      </c>
      <c r="E46" s="32">
        <v>0</v>
      </c>
      <c r="F46" s="8"/>
      <c r="G46" s="8"/>
      <c r="H46" s="8"/>
      <c r="I46" s="8"/>
      <c r="J46" s="7"/>
      <c r="K46" s="7"/>
      <c r="L46" s="7"/>
      <c r="M46" s="7"/>
    </row>
    <row r="47" spans="1:13" ht="15">
      <c r="A47" s="42"/>
      <c r="B47" s="2" t="s">
        <v>53</v>
      </c>
      <c r="C47" s="51"/>
      <c r="D47" s="35">
        <v>628.42999999999995</v>
      </c>
      <c r="E47" s="32">
        <v>0</v>
      </c>
      <c r="F47" s="8"/>
      <c r="G47" s="8"/>
      <c r="H47" s="8"/>
      <c r="I47" s="8"/>
      <c r="J47" s="7"/>
      <c r="K47" s="7"/>
      <c r="L47" s="7"/>
      <c r="M47" s="7"/>
    </row>
    <row r="48" spans="1:13" ht="15">
      <c r="A48" s="42"/>
      <c r="B48" s="2" t="s">
        <v>57</v>
      </c>
      <c r="C48" s="51"/>
      <c r="D48" s="35">
        <v>2576</v>
      </c>
      <c r="E48" s="32">
        <v>20767</v>
      </c>
      <c r="F48" s="8"/>
      <c r="G48" s="8"/>
      <c r="H48" s="8"/>
      <c r="I48" s="8"/>
      <c r="J48" s="7"/>
      <c r="K48" s="7"/>
      <c r="L48" s="7"/>
      <c r="M48" s="7"/>
    </row>
    <row r="49" spans="1:13" ht="15">
      <c r="A49" s="42"/>
      <c r="B49" s="2" t="s">
        <v>65</v>
      </c>
      <c r="C49" s="51"/>
      <c r="D49" s="35"/>
      <c r="E49" s="32">
        <v>1407</v>
      </c>
      <c r="F49" s="8"/>
      <c r="G49" s="8"/>
      <c r="H49" s="8"/>
      <c r="I49" s="8"/>
      <c r="J49" s="7"/>
      <c r="K49" s="7"/>
      <c r="L49" s="7"/>
      <c r="M49" s="7"/>
    </row>
    <row r="50" spans="1:13" ht="30">
      <c r="A50" s="42"/>
      <c r="B50" s="37" t="s">
        <v>58</v>
      </c>
      <c r="C50" s="47"/>
      <c r="D50" s="73">
        <v>114100</v>
      </c>
      <c r="E50" s="32">
        <v>0</v>
      </c>
      <c r="F50" s="8"/>
      <c r="G50" s="8"/>
      <c r="H50" s="8"/>
      <c r="I50" s="8"/>
      <c r="J50" s="7"/>
      <c r="K50" s="7"/>
      <c r="L50" s="7"/>
      <c r="M50" s="7"/>
    </row>
    <row r="51" spans="1:13" ht="15">
      <c r="A51" s="42"/>
      <c r="B51" s="2" t="s">
        <v>55</v>
      </c>
      <c r="C51" s="51"/>
      <c r="D51" s="35">
        <v>61634.53</v>
      </c>
      <c r="E51" s="32">
        <v>0</v>
      </c>
      <c r="F51" s="8"/>
      <c r="G51" s="8"/>
      <c r="H51" s="8"/>
      <c r="I51" s="8"/>
      <c r="J51" s="7"/>
      <c r="K51" s="7"/>
      <c r="L51" s="7"/>
      <c r="M51" s="7"/>
    </row>
    <row r="52" spans="1:13" ht="15">
      <c r="A52" s="42"/>
      <c r="B52" s="2"/>
      <c r="C52" s="51"/>
      <c r="D52" s="35"/>
      <c r="E52" s="32"/>
      <c r="F52" s="8"/>
      <c r="G52" s="8"/>
      <c r="H52" s="8"/>
      <c r="I52" s="8"/>
      <c r="J52" s="7"/>
      <c r="K52" s="7"/>
      <c r="L52" s="7"/>
      <c r="M52" s="7"/>
    </row>
    <row r="53" spans="1:13" ht="15">
      <c r="A53" s="42"/>
      <c r="B53" s="2"/>
      <c r="C53" s="51"/>
      <c r="D53" s="35"/>
      <c r="E53" s="32"/>
      <c r="F53" s="8"/>
      <c r="G53" s="8"/>
      <c r="H53" s="8"/>
      <c r="I53" s="8"/>
      <c r="J53" s="7"/>
      <c r="K53" s="7"/>
      <c r="L53" s="7"/>
      <c r="M53" s="7"/>
    </row>
    <row r="54" spans="1:13" ht="15.75" thickBot="1">
      <c r="A54" s="43"/>
      <c r="B54" s="15" t="s">
        <v>40</v>
      </c>
      <c r="C54" s="16">
        <f>SUM(C21:C45)</f>
        <v>3778036</v>
      </c>
      <c r="D54" s="45">
        <f>SUM(D21:D53)</f>
        <v>4248379.33</v>
      </c>
      <c r="E54" s="52">
        <f>SUM(E21:E53)</f>
        <v>4176385</v>
      </c>
      <c r="F54" s="8"/>
      <c r="G54" s="8"/>
      <c r="H54" s="8"/>
      <c r="I54" s="8"/>
      <c r="J54" s="7"/>
      <c r="K54" s="7"/>
      <c r="L54" s="7"/>
      <c r="M54" s="7"/>
    </row>
    <row r="55" spans="1:13" ht="15">
      <c r="A55" s="9"/>
      <c r="B55" s="3"/>
      <c r="C55" s="30"/>
      <c r="D55" s="31"/>
      <c r="F55" s="8"/>
      <c r="G55" s="8"/>
      <c r="H55" s="8"/>
      <c r="I55" s="8"/>
      <c r="J55" s="7"/>
      <c r="K55" s="7"/>
      <c r="L55" s="7"/>
      <c r="M55" s="7"/>
    </row>
    <row r="56" spans="1:13" ht="15">
      <c r="A56" s="9"/>
      <c r="B56" s="3"/>
      <c r="C56" s="12"/>
      <c r="D56" s="1"/>
      <c r="E56" s="1"/>
      <c r="F56" s="8"/>
      <c r="G56" s="8"/>
      <c r="H56" s="8"/>
      <c r="I56" s="8"/>
      <c r="J56" s="7"/>
      <c r="K56" s="7"/>
      <c r="L56" s="7"/>
      <c r="M56" s="7"/>
    </row>
    <row r="57" spans="1:13" ht="15.75">
      <c r="B57" s="61" t="s">
        <v>71</v>
      </c>
      <c r="C57" s="62"/>
      <c r="F57" s="7"/>
      <c r="G57" s="7"/>
      <c r="H57" s="7"/>
      <c r="I57" s="7"/>
      <c r="J57" s="7"/>
      <c r="K57" s="7"/>
      <c r="L57" s="7"/>
      <c r="M57" s="7"/>
    </row>
    <row r="58" spans="1:13" ht="13.5" thickBot="1">
      <c r="C58"/>
      <c r="F58" s="7"/>
      <c r="G58" s="7"/>
      <c r="H58" s="7"/>
      <c r="I58" s="7"/>
      <c r="J58" s="7"/>
      <c r="K58" s="7"/>
      <c r="L58" s="7"/>
      <c r="M58" s="7"/>
    </row>
    <row r="59" spans="1:13">
      <c r="B59" s="54" t="s">
        <v>7</v>
      </c>
      <c r="C59" s="57" t="s">
        <v>19</v>
      </c>
      <c r="F59" s="7"/>
      <c r="G59" s="7"/>
      <c r="H59" s="7"/>
      <c r="I59" s="7"/>
      <c r="J59" s="7"/>
      <c r="K59" s="7"/>
      <c r="L59" s="7"/>
      <c r="M59" s="7"/>
    </row>
    <row r="60" spans="1:13">
      <c r="B60" s="55"/>
      <c r="C60" s="58"/>
      <c r="F60" s="7"/>
      <c r="G60" s="7"/>
      <c r="H60" s="7"/>
      <c r="I60" s="7"/>
      <c r="J60" s="7"/>
      <c r="K60" s="7"/>
      <c r="L60" s="7"/>
      <c r="M60" s="7"/>
    </row>
    <row r="61" spans="1:13">
      <c r="B61" s="19" t="s">
        <v>8</v>
      </c>
      <c r="C61" s="20">
        <f>E54</f>
        <v>4176385</v>
      </c>
      <c r="E61" s="8"/>
      <c r="F61" s="8"/>
      <c r="G61" s="8"/>
      <c r="H61" s="8"/>
      <c r="I61" s="8"/>
      <c r="J61" s="7"/>
      <c r="K61" s="7"/>
      <c r="L61" s="7"/>
      <c r="M61" s="7"/>
    </row>
    <row r="62" spans="1:13">
      <c r="B62" s="19" t="s">
        <v>9</v>
      </c>
      <c r="C62" s="20">
        <v>1105000</v>
      </c>
      <c r="E62" s="1"/>
      <c r="F62" s="8"/>
      <c r="G62" s="8"/>
      <c r="H62" s="8"/>
      <c r="I62" s="7"/>
      <c r="J62" s="7"/>
      <c r="K62" s="7"/>
      <c r="L62" s="7"/>
      <c r="M62" s="7"/>
    </row>
    <row r="63" spans="1:13">
      <c r="B63" s="19" t="s">
        <v>12</v>
      </c>
      <c r="C63" s="20">
        <f>C61-C62</f>
        <v>3071385</v>
      </c>
      <c r="F63" s="8"/>
      <c r="G63" s="8"/>
      <c r="H63" s="8"/>
      <c r="I63" s="7"/>
      <c r="J63" s="7"/>
      <c r="K63" s="7"/>
      <c r="L63" s="7"/>
      <c r="M63" s="7"/>
    </row>
    <row r="64" spans="1:13">
      <c r="B64" s="19" t="s">
        <v>10</v>
      </c>
      <c r="C64" s="20">
        <v>3451</v>
      </c>
      <c r="F64" s="8"/>
      <c r="G64" s="8"/>
      <c r="H64" s="7"/>
      <c r="I64" s="7"/>
      <c r="J64" s="7"/>
      <c r="K64" s="7"/>
      <c r="L64" s="7"/>
      <c r="M64" s="7"/>
    </row>
    <row r="65" spans="2:13" ht="13.5" thickBot="1">
      <c r="B65" s="29" t="s">
        <v>11</v>
      </c>
      <c r="C65" s="28">
        <f>C63/C64</f>
        <v>889.99855114459581</v>
      </c>
      <c r="F65" s="8"/>
      <c r="G65" s="8"/>
      <c r="H65" s="7"/>
      <c r="I65" s="7"/>
      <c r="J65" s="7"/>
      <c r="K65" s="7"/>
      <c r="L65" s="7"/>
      <c r="M65" s="7"/>
    </row>
    <row r="66" spans="2:13">
      <c r="C66"/>
      <c r="F66" s="7"/>
      <c r="G66" s="7"/>
      <c r="H66" s="7"/>
      <c r="I66" s="7"/>
      <c r="J66" s="7"/>
      <c r="K66" s="7"/>
      <c r="L66" s="7"/>
      <c r="M66" s="7"/>
    </row>
    <row r="67" spans="2:13" ht="15">
      <c r="B67" s="53" t="s">
        <v>13</v>
      </c>
      <c r="C67" s="53"/>
      <c r="F67" s="7"/>
      <c r="G67" s="7"/>
      <c r="H67" s="7"/>
      <c r="I67" s="7"/>
      <c r="J67" s="7"/>
      <c r="K67" s="7"/>
      <c r="L67" s="7"/>
      <c r="M67" s="7"/>
    </row>
    <row r="68" spans="2:13" ht="13.5" thickBot="1">
      <c r="C68"/>
      <c r="F68" s="7"/>
      <c r="G68" s="7"/>
      <c r="H68" s="7"/>
      <c r="I68" s="7"/>
      <c r="J68" s="7"/>
      <c r="K68" s="7"/>
      <c r="L68" s="7"/>
      <c r="M68" s="7"/>
    </row>
    <row r="69" spans="2:13">
      <c r="B69" s="22" t="s">
        <v>14</v>
      </c>
      <c r="C69" s="23">
        <v>800</v>
      </c>
      <c r="F69" s="7"/>
      <c r="G69" s="7"/>
      <c r="H69" s="7"/>
      <c r="I69" s="7"/>
      <c r="J69" s="7"/>
      <c r="K69" s="7"/>
      <c r="L69" s="7"/>
      <c r="M69" s="7"/>
    </row>
    <row r="70" spans="2:13">
      <c r="B70" s="19" t="s">
        <v>16</v>
      </c>
      <c r="C70" s="26">
        <v>890</v>
      </c>
      <c r="F70" s="7"/>
      <c r="G70" s="7"/>
      <c r="H70" s="7"/>
      <c r="I70" s="7"/>
      <c r="J70" s="7"/>
      <c r="K70" s="7"/>
      <c r="L70" s="7"/>
      <c r="M70" s="7"/>
    </row>
    <row r="71" spans="2:13">
      <c r="B71" s="19" t="s">
        <v>17</v>
      </c>
      <c r="C71" s="24">
        <v>980</v>
      </c>
      <c r="F71" s="7"/>
      <c r="G71" s="7"/>
      <c r="H71" s="7"/>
      <c r="I71" s="7"/>
      <c r="J71" s="7"/>
      <c r="K71" s="7"/>
      <c r="L71" s="7"/>
      <c r="M71" s="7"/>
    </row>
    <row r="72" spans="2:13">
      <c r="B72" s="19" t="s">
        <v>15</v>
      </c>
      <c r="C72" s="17">
        <v>1078</v>
      </c>
      <c r="F72" s="7"/>
      <c r="G72" s="7"/>
      <c r="H72" s="7"/>
      <c r="I72" s="7"/>
      <c r="J72" s="7"/>
      <c r="K72" s="7"/>
      <c r="L72" s="7"/>
      <c r="M72" s="7"/>
    </row>
    <row r="73" spans="2:13" ht="13.5" thickBot="1">
      <c r="B73" s="21" t="s">
        <v>18</v>
      </c>
      <c r="C73" s="18">
        <v>1190</v>
      </c>
      <c r="F73" s="7"/>
      <c r="G73" s="7"/>
      <c r="H73" s="7"/>
      <c r="I73" s="7"/>
      <c r="J73" s="7"/>
      <c r="K73" s="7"/>
      <c r="L73" s="7"/>
      <c r="M73" s="7"/>
    </row>
    <row r="74" spans="2:13" ht="15.75">
      <c r="B74" s="13"/>
      <c r="C74" s="5"/>
      <c r="F74" s="7"/>
      <c r="G74" s="7"/>
      <c r="H74" s="7"/>
      <c r="I74" s="7"/>
      <c r="J74" s="7"/>
      <c r="K74" s="7"/>
      <c r="L74" s="7"/>
      <c r="M74" s="7"/>
    </row>
    <row r="75" spans="2:13" ht="15.75">
      <c r="B75" s="13"/>
      <c r="C75" s="5"/>
      <c r="F75" s="7"/>
      <c r="G75" s="7"/>
      <c r="H75" s="7"/>
      <c r="I75" s="7"/>
      <c r="J75" s="7"/>
      <c r="K75" s="7"/>
      <c r="L75" s="7"/>
      <c r="M75" s="7"/>
    </row>
  </sheetData>
  <mergeCells count="7">
    <mergeCell ref="B67:C67"/>
    <mergeCell ref="B59:B60"/>
    <mergeCell ref="A1:E1"/>
    <mergeCell ref="C59:C60"/>
    <mergeCell ref="B3:D3"/>
    <mergeCell ref="B19:E19"/>
    <mergeCell ref="B57:C57"/>
  </mergeCells>
  <phoneticPr fontId="9" type="noConversion"/>
  <pageMargins left="0" right="0" top="0.98425196850393704" bottom="0.78740157480314965" header="0.51181102362204722" footer="0.51181102362204722"/>
  <pageSetup paperSize="9" scale="8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Расчеты по статьям</vt:lpstr>
      <vt:lpstr>Смета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2018-02-20T08:44:20Z</cp:lastPrinted>
  <dcterms:created xsi:type="dcterms:W3CDTF">1996-10-08T23:32:33Z</dcterms:created>
  <dcterms:modified xsi:type="dcterms:W3CDTF">2018-02-28T04:22:38Z</dcterms:modified>
</cp:coreProperties>
</file>